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https://bankwest.sharepoint.com/sites/SecuredCreditStrategy-Teamchannel/Shared Documents/Change folders/2025/3373 - Modular extra works/Calc/"/>
    </mc:Choice>
  </mc:AlternateContent>
  <xr:revisionPtr revIDLastSave="96" documentId="8_{8CD8BEE4-7EA6-474A-AA14-920DC3A28E02}" xr6:coauthVersionLast="47" xr6:coauthVersionMax="47" xr10:uidLastSave="{174C3DD3-8CFF-4ADF-A8E6-EEF904D173CA}"/>
  <bookViews>
    <workbookView xWindow="16275" yWindow="-16320" windowWidth="29040" windowHeight="15840" xr2:uid="{8428B46C-00D3-47EB-B34E-8E7F6185B38C}"/>
  </bookViews>
  <sheets>
    <sheet name="Offsite calcul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1" l="1"/>
  <c r="J30" i="1"/>
  <c r="J31" i="1" s="1"/>
  <c r="J39" i="1"/>
  <c r="J47" i="1"/>
  <c r="J29" i="1"/>
  <c r="J40" i="1" l="1"/>
  <c r="J41" i="1" s="1"/>
  <c r="J32" i="1"/>
  <c r="J33" i="1" s="1"/>
  <c r="H25" i="1"/>
  <c r="H24" i="1"/>
  <c r="J24" i="1" s="1"/>
  <c r="B7" i="1"/>
  <c r="D7" i="1" s="1"/>
  <c r="J35" i="1" l="1"/>
  <c r="J43" i="1"/>
  <c r="J44" i="1" s="1"/>
  <c r="J45" i="1" s="1"/>
  <c r="J25" i="1"/>
  <c r="J36" i="1" s="1"/>
  <c r="J37" i="1" l="1"/>
  <c r="J26" i="1"/>
  <c r="H53" i="1" l="1"/>
  <c r="J48" i="1" l="1"/>
  <c r="J49" i="1" s="1"/>
  <c r="J50" i="1" s="1"/>
  <c r="E18" i="1" s="1"/>
  <c r="H52" i="1"/>
  <c r="J52" i="1" s="1"/>
  <c r="E20" i="1" s="1"/>
  <c r="I52" i="1" l="1"/>
  <c r="H54" i="1"/>
  <c r="I53" i="1" l="1"/>
  <c r="E19" i="1" s="1"/>
  <c r="E21"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<sst xmlns="http://schemas.openxmlformats.org/spreadsheetml/2006/main" count="76" uniqueCount="67">
  <si>
    <t>Is this a new build or an addition?</t>
  </si>
  <si>
    <t xml:space="preserve">Enter the vacant land value as per the 'as if complete' valuation </t>
  </si>
  <si>
    <t>Upfront Payment</t>
  </si>
  <si>
    <t>Final Payment</t>
  </si>
  <si>
    <t>Proposed loan amount</t>
  </si>
  <si>
    <t xml:space="preserve">Choose option </t>
  </si>
  <si>
    <t xml:space="preserve">Total construction price </t>
  </si>
  <si>
    <t>Deposit</t>
  </si>
  <si>
    <t xml:space="preserve">Improvement value </t>
  </si>
  <si>
    <t>Enter the improvement value per the 'as if complete' valuation</t>
  </si>
  <si>
    <t>Yes</t>
  </si>
  <si>
    <t>No</t>
  </si>
  <si>
    <t xml:space="preserve">New Build </t>
  </si>
  <si>
    <t xml:space="preserve">Addition </t>
  </si>
  <si>
    <t>Vacant land value</t>
  </si>
  <si>
    <t xml:space="preserve">Please answer the above question before proceeding </t>
  </si>
  <si>
    <t xml:space="preserve">Offsite Construction Payment Calculator </t>
  </si>
  <si>
    <t>Construction Value @ 50%</t>
  </si>
  <si>
    <t xml:space="preserve">Lowest Figure </t>
  </si>
  <si>
    <t xml:space="preserve">Land/Improvement Value </t>
  </si>
  <si>
    <t>at 95%</t>
  </si>
  <si>
    <t>at 50%</t>
  </si>
  <si>
    <t>Existing limit</t>
  </si>
  <si>
    <t>Proposed Loan Size</t>
  </si>
  <si>
    <t xml:space="preserve">Construction Cost </t>
  </si>
  <si>
    <t xml:space="preserve">Existing Limit (to be paid out) </t>
  </si>
  <si>
    <t xml:space="preserve">Funds Available </t>
  </si>
  <si>
    <t>Existing loan amount (if applicable)</t>
  </si>
  <si>
    <t xml:space="preserve">Enter the total construction contract price, inclusive of quotes included within the 'as if complete' valuation </t>
  </si>
  <si>
    <t>Not Applicable</t>
  </si>
  <si>
    <t>Shortfall amount</t>
  </si>
  <si>
    <t xml:space="preserve">Shortfall? </t>
  </si>
  <si>
    <t>Progress 
Payment
Schedule</t>
  </si>
  <si>
    <t>Land/Improvement Value @ 95% MINUS existing limit/amount released</t>
  </si>
  <si>
    <t>Deposit Requested</t>
  </si>
  <si>
    <t>Funds available for deposit</t>
  </si>
  <si>
    <t>Funds Available (including shortfall)</t>
  </si>
  <si>
    <t>Lowest figure</t>
  </si>
  <si>
    <t>Total</t>
  </si>
  <si>
    <t xml:space="preserve">Deposit </t>
  </si>
  <si>
    <t>This is the deposit amount requested by the builder, per their Progress Payment Schedule
If the result within the below schedule is less than this figure or NIL, there is insufficient funds available to allocate to this payment</t>
  </si>
  <si>
    <t xml:space="preserve">Is the existing limit being paid out? </t>
  </si>
  <si>
    <t>Version date: 2nd April 2025</t>
  </si>
  <si>
    <r>
      <rPr>
        <b/>
        <i/>
        <sz val="11"/>
        <color theme="1"/>
        <rFont val="Arial"/>
        <family val="2"/>
      </rPr>
      <t>New Build:</t>
    </r>
    <r>
      <rPr>
        <i/>
        <sz val="11"/>
        <color theme="1"/>
        <rFont val="Arial"/>
        <family val="2"/>
      </rPr>
      <t xml:space="preserve"> when building a new modular home on vacant land
</t>
    </r>
    <r>
      <rPr>
        <b/>
        <i/>
        <sz val="11"/>
        <color theme="1"/>
        <rFont val="Arial"/>
        <family val="2"/>
      </rPr>
      <t xml:space="preserve">Addition: </t>
    </r>
    <r>
      <rPr>
        <i/>
        <sz val="11"/>
        <color theme="1"/>
        <rFont val="Arial"/>
        <family val="2"/>
      </rPr>
      <t>when building an ancillary dwelling / granny flat, 
or adding a second storey to a property using a modular builder</t>
    </r>
  </si>
  <si>
    <t xml:space="preserve">Disclaimer: The home loan calculators are intended as a guide only based on the information you input. 
The results from this calculator should be used as an indication only. The calculations do not take into account any product features or fees and charges, e.g. application fees. Results do not represent either quotes or pre-qualification for a credit product.	</t>
  </si>
  <si>
    <t>Bankwest, a division of Commonwealth Bank of Australia ABN 48 123 123 124 AFSL / Australian credit licence 234945</t>
  </si>
  <si>
    <t>Deposit amount (ensure the deposit does not exceed the maximum allowed as per the Contract laws for that state)</t>
  </si>
  <si>
    <t xml:space="preserve">This is the deposit amount to be stated within the Progress Payment Schedule </t>
  </si>
  <si>
    <t xml:space="preserve">This is the maximum acceptable upfront payment amount to be stated within the Progress Payment Schedule </t>
  </si>
  <si>
    <t>This is the final payment amount to be listed on the Progress Payment Schedule</t>
  </si>
  <si>
    <t>If purchasing the land or refinancing an existing loan the proposed loan amount should reflect the total loan/s.</t>
  </si>
  <si>
    <t>NOT IN USE</t>
  </si>
  <si>
    <t>If no, add existing exposure is (existing loan and amount being released at settlement</t>
  </si>
  <si>
    <t>if no j28 plus j29</t>
  </si>
  <si>
    <t>if yes just j29</t>
  </si>
  <si>
    <t>Difference between loan size and construction cost (amount released at settlement)</t>
  </si>
  <si>
    <t>exposure at settlement/existing</t>
  </si>
  <si>
    <t>(determine exposure already held) Equals</t>
  </si>
  <si>
    <t>Lower of the two allowed upfront amount</t>
  </si>
  <si>
    <t xml:space="preserve">Is this loan being paid out by the new application?  </t>
  </si>
  <si>
    <t>(if applicable)</t>
  </si>
  <si>
    <t>When existing limit is paid out</t>
  </si>
  <si>
    <t>yes is being refinanced into new proposed HL</t>
  </si>
  <si>
    <t>Where the difference is negative customer must provide the difference/contribution upfront we always hold 100% contribution</t>
  </si>
  <si>
    <t>settlement amount - we hold back 100% of construction price and only disburse the surplus between proposed loan and construction at settlement/disbursal</t>
  </si>
  <si>
    <t>This calculator is to be used to determine the maximum upfront progress payment amount that can be paid to the customer's builder where the dwelling is built offsite (modular, pre-fabricated homes). This calculator is to be used in conjunction with our construction policy.</t>
  </si>
  <si>
    <t>The below amounts show the acceptable payments to be used in the updated progress payment schedule, this does not indicate any client contributions required this will be determined during the validation process and the customer will be advised of any shortfall requirements. Payments listed below do not include any extra works/out of contract items, these payments can not be made until 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</si>
</sst>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8"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Aptos Display"/>
      <family val="2"/>
      <scheme val="major"/>
    </font>
    <font>
      <i/>
      <sz val="11"/>
      <color theme="1"/>
      <name val="Aptos Display"/>
      <family val="2"/>
      <scheme val="major"/>
    </font>
    <font>
      <sz val="11"/>
      <name val="Aptos Narrow"/>
      <family val="2"/>
      <scheme val="minor"/>
    </font>
    <font>
      <b/>
      <sz val="11"/>
      <color theme="1"/>
      <name val="Aptos Display"/>
      <family val="2"/>
      <scheme val="major"/>
    </font>
    <font>
      <sz val="11"/>
      <color theme="1"/>
      <name val="Aptos"/>
      <family val="2"/>
    </font>
    <font>
      <b/>
      <sz val="11"/>
      <color rgb="FFFF0000"/>
      <name val="Aptos Display"/>
      <family val="2"/>
      <scheme val="major"/>
    </font>
    <font>
      <sz val="11"/>
      <color rgb="FFFF0000"/>
      <name val="Aptos Narrow"/>
      <family val="2"/>
      <scheme val="minor"/>
    </font>
    <font>
      <sz val="11"/>
      <color theme="1"/>
      <name val="Arial"/>
      <family val="2"/>
    </font>
    <font>
      <b/>
      <sz val="18"/>
      <color rgb="FF1A1A1A"/>
      <name val="Arial"/>
      <family val="2"/>
    </font>
    <font>
      <b/>
      <sz val="11"/>
      <color theme="1"/>
      <name val="Arial"/>
      <family val="2"/>
    </font>
    <font>
      <i/>
      <sz val="11"/>
      <color theme="1"/>
      <name val="Arial"/>
      <family val="2"/>
    </font>
    <font>
      <b/>
      <i/>
      <sz val="11"/>
      <color theme="1"/>
      <name val="Arial"/>
      <family val="2"/>
    </font>
    <font>
      <b/>
      <sz val="18"/>
      <color theme="1"/>
      <name val="Arial"/>
      <family val="2"/>
    </font>
    <font>
      <sz val="12"/>
      <color theme="1"/>
      <name val="Arial"/>
      <family val="2"/>
    </font>
    <font>
      <sz val="10"/>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C000"/>
        <bgColor indexed="64"/>
      </patternFill>
    </fill>
    <fill>
      <patternFill patternType="solid">
        <fgColor rgb="FFB1EF42"/>
        <bgColor indexed="64"/>
      </patternFill>
    </fill>
    <fill>
      <patternFill patternType="solid">
        <fgColor rgb="FFEDEFEB"/>
        <bgColor indexed="64"/>
      </patternFill>
    </fill>
    <fill>
      <patternFill patternType="solid">
        <fgColor rgb="FFFF911E"/>
        <bgColor indexed="64"/>
      </patternFill>
    </fill>
    <fill>
      <patternFill patternType="solid">
        <fgColor theme="0"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93">
    <xf numFmtId="0" fontId="0" fillId="0" borderId="0" xfId="0"/>
    <xf numFmtId="0" fontId="0" fillId="2" borderId="0" xfId="0" applyFill="1"/>
    <xf numFmtId="0" fontId="2" fillId="2" borderId="0" xfId="0" applyFont="1" applyFill="1"/>
    <xf numFmtId="0" fontId="3" fillId="2" borderId="0" xfId="0" applyFont="1" applyFill="1"/>
    <xf numFmtId="0" fontId="3" fillId="2" borderId="0" xfId="0" applyFont="1" applyFill="1" applyAlignment="1">
      <alignment horizontal="left" vertical="center"/>
    </xf>
    <xf numFmtId="44" fontId="0" fillId="3" borderId="1" xfId="0" applyNumberFormat="1" applyFill="1" applyBorder="1" applyAlignment="1">
      <alignment horizontal="center" vertical="center"/>
    </xf>
    <xf numFmtId="44" fontId="0" fillId="3" borderId="1" xfId="0" applyNumberFormat="1" applyFill="1" applyBorder="1"/>
    <xf numFmtId="0" fontId="0" fillId="2" borderId="0" xfId="0" applyFill="1" applyAlignment="1">
      <alignment horizontal="center" vertical="center" wrapText="1"/>
    </xf>
    <xf numFmtId="0" fontId="0" fillId="2" borderId="0" xfId="0" applyFill="1" applyAlignment="1">
      <alignment horizontal="right"/>
    </xf>
    <xf numFmtId="0" fontId="0" fillId="2" borderId="0" xfId="0" applyFill="1" applyAlignment="1">
      <alignment horizontal="left"/>
    </xf>
    <xf numFmtId="0" fontId="3" fillId="2" borderId="0" xfId="0" applyFont="1" applyFill="1" applyAlignment="1">
      <alignment horizontal="left" vertical="center" wrapText="1"/>
    </xf>
    <xf numFmtId="0" fontId="0" fillId="2" borderId="0" xfId="0" applyFill="1" applyAlignment="1">
      <alignment horizontal="left" vertical="center"/>
    </xf>
    <xf numFmtId="0" fontId="0" fillId="2" borderId="0" xfId="0" applyFill="1" applyAlignment="1">
      <alignment horizontal="left" vertical="center" wrapText="1"/>
    </xf>
    <xf numFmtId="0" fontId="4" fillId="2" borderId="0" xfId="0" applyFont="1" applyFill="1" applyAlignment="1">
      <alignment horizontal="left" vertical="center" wrapText="1"/>
    </xf>
    <xf numFmtId="0" fontId="6" fillId="2" borderId="0" xfId="0" applyFont="1" applyFill="1" applyAlignment="1">
      <alignment horizontal="center" vertical="center"/>
    </xf>
    <xf numFmtId="44" fontId="0" fillId="2" borderId="1" xfId="0" applyNumberFormat="1" applyFill="1" applyBorder="1"/>
    <xf numFmtId="0" fontId="0" fillId="3" borderId="1" xfId="0" applyFill="1" applyBorder="1"/>
    <xf numFmtId="0" fontId="0" fillId="3" borderId="2" xfId="0" applyFill="1" applyBorder="1"/>
    <xf numFmtId="0" fontId="0" fillId="3" borderId="5" xfId="0" applyFill="1" applyBorder="1"/>
    <xf numFmtId="44" fontId="5" fillId="2" borderId="1" xfId="0" applyNumberFormat="1" applyFont="1" applyFill="1" applyBorder="1"/>
    <xf numFmtId="44" fontId="0" fillId="2" borderId="8" xfId="0" applyNumberFormat="1" applyFill="1" applyBorder="1"/>
    <xf numFmtId="0" fontId="3" fillId="2" borderId="0" xfId="0" applyFont="1" applyFill="1" applyAlignment="1">
      <alignment horizontal="left"/>
    </xf>
    <xf numFmtId="0" fontId="7" fillId="2" borderId="0" xfId="0" applyFont="1" applyFill="1"/>
    <xf numFmtId="44" fontId="6" fillId="2" borderId="0" xfId="0" applyNumberFormat="1" applyFont="1" applyFill="1" applyAlignment="1">
      <alignment horizontal="center" vertical="center"/>
    </xf>
    <xf numFmtId="0" fontId="8" fillId="2" borderId="0" xfId="0" applyFont="1" applyFill="1" applyAlignment="1">
      <alignment horizontal="left" wrapText="1"/>
    </xf>
    <xf numFmtId="44" fontId="0" fillId="2" borderId="1" xfId="1" applyFont="1" applyFill="1" applyBorder="1"/>
    <xf numFmtId="0" fontId="0" fillId="3" borderId="6" xfId="0" applyFill="1" applyBorder="1"/>
    <xf numFmtId="0" fontId="0" fillId="3" borderId="7" xfId="0" applyFill="1" applyBorder="1"/>
    <xf numFmtId="0" fontId="0" fillId="5" borderId="1" xfId="0" applyFill="1" applyBorder="1"/>
    <xf numFmtId="0" fontId="0" fillId="9" borderId="1" xfId="0" applyFill="1" applyBorder="1"/>
    <xf numFmtId="44" fontId="0" fillId="9" borderId="3" xfId="0" applyNumberFormat="1" applyFill="1" applyBorder="1"/>
    <xf numFmtId="44" fontId="0" fillId="9" borderId="1" xfId="0" applyNumberFormat="1" applyFill="1" applyBorder="1"/>
    <xf numFmtId="0" fontId="9" fillId="2" borderId="0" xfId="0" applyFont="1" applyFill="1"/>
    <xf numFmtId="0" fontId="0" fillId="3" borderId="2" xfId="0" applyFill="1" applyBorder="1" applyAlignment="1">
      <alignment horizontal="left"/>
    </xf>
    <xf numFmtId="0" fontId="0" fillId="3" borderId="5" xfId="0" applyFill="1" applyBorder="1" applyAlignment="1">
      <alignment horizontal="left"/>
    </xf>
    <xf numFmtId="0" fontId="0" fillId="3" borderId="3" xfId="0" applyFill="1" applyBorder="1" applyAlignment="1">
      <alignment horizontal="left"/>
    </xf>
    <xf numFmtId="0" fontId="12" fillId="2" borderId="0" xfId="0" applyFont="1" applyFill="1" applyAlignment="1">
      <alignment horizontal="left" vertical="center"/>
    </xf>
    <xf numFmtId="0" fontId="10" fillId="2" borderId="0" xfId="0" applyFont="1" applyFill="1" applyAlignment="1">
      <alignment horizontal="left" vertical="center" wrapText="1"/>
    </xf>
    <xf numFmtId="44" fontId="10" fillId="2" borderId="0" xfId="1" applyFont="1" applyFill="1" applyBorder="1" applyAlignment="1" applyProtection="1">
      <alignment horizontal="center" vertical="center"/>
    </xf>
    <xf numFmtId="0" fontId="10" fillId="2" borderId="0" xfId="0" applyFont="1" applyFill="1"/>
    <xf numFmtId="0" fontId="0" fillId="2" borderId="0" xfId="0" applyFill="1" applyAlignment="1">
      <alignment horizontal="left" indent="1"/>
    </xf>
    <xf numFmtId="0" fontId="12" fillId="7" borderId="5" xfId="0" applyFont="1" applyFill="1" applyBorder="1" applyAlignment="1">
      <alignment horizontal="right" vertical="center"/>
    </xf>
    <xf numFmtId="0" fontId="13" fillId="7" borderId="1" xfId="0" applyFont="1" applyFill="1" applyBorder="1" applyAlignment="1">
      <alignment horizontal="left" vertical="center" wrapText="1"/>
    </xf>
    <xf numFmtId="44" fontId="10" fillId="7" borderId="3" xfId="1" applyFont="1" applyFill="1" applyBorder="1" applyAlignment="1" applyProtection="1">
      <alignment horizontal="center" vertical="center"/>
    </xf>
    <xf numFmtId="0" fontId="12" fillId="7" borderId="9" xfId="0" applyFont="1" applyFill="1" applyBorder="1" applyAlignment="1">
      <alignment horizontal="right" vertical="center"/>
    </xf>
    <xf numFmtId="0" fontId="13" fillId="7" borderId="4" xfId="0" applyFont="1" applyFill="1" applyBorder="1" applyAlignment="1">
      <alignment horizontal="left" vertical="center" wrapText="1"/>
    </xf>
    <xf numFmtId="44" fontId="10" fillId="7" borderId="1" xfId="1" applyFont="1" applyFill="1" applyBorder="1" applyAlignment="1" applyProtection="1">
      <alignment horizontal="center" vertical="center"/>
    </xf>
    <xf numFmtId="44" fontId="10" fillId="7" borderId="4" xfId="0" applyNumberFormat="1" applyFont="1" applyFill="1" applyBorder="1" applyAlignment="1">
      <alignment horizontal="center" vertical="center"/>
    </xf>
    <xf numFmtId="0" fontId="12" fillId="7" borderId="5" xfId="0" applyFont="1" applyFill="1" applyBorder="1" applyAlignment="1">
      <alignment horizontal="right"/>
    </xf>
    <xf numFmtId="44" fontId="10" fillId="7" borderId="3" xfId="0" applyNumberFormat="1" applyFont="1" applyFill="1" applyBorder="1" applyAlignment="1">
      <alignment horizontal="center" vertical="center"/>
    </xf>
    <xf numFmtId="0" fontId="17" fillId="0" borderId="0" xfId="0" applyFont="1" applyAlignment="1">
      <alignment horizontal="left"/>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7" fillId="2" borderId="0" xfId="0" applyFont="1" applyFill="1" applyAlignment="1">
      <alignment horizontal="center" vertical="center"/>
    </xf>
    <xf numFmtId="0" fontId="10" fillId="2" borderId="0" xfId="0" applyFont="1" applyFill="1" applyAlignment="1">
      <alignment horizontal="left"/>
    </xf>
    <xf numFmtId="0" fontId="10" fillId="7" borderId="1" xfId="0" applyFont="1" applyFill="1" applyBorder="1" applyAlignment="1">
      <alignment horizontal="left" vertical="center" wrapText="1"/>
    </xf>
    <xf numFmtId="0" fontId="10" fillId="2" borderId="0" xfId="0" applyFont="1" applyFill="1" applyAlignment="1">
      <alignment horizontal="center" vertical="center"/>
    </xf>
    <xf numFmtId="0" fontId="13" fillId="7" borderId="1" xfId="0" applyFont="1" applyFill="1" applyBorder="1" applyAlignment="1">
      <alignment vertical="center" wrapText="1"/>
    </xf>
    <xf numFmtId="0" fontId="10" fillId="2" borderId="0" xfId="0" applyFont="1" applyFill="1" applyAlignment="1">
      <alignment horizontal="right" vertical="center"/>
    </xf>
    <xf numFmtId="0" fontId="10" fillId="8" borderId="1" xfId="0" applyFont="1" applyFill="1" applyBorder="1" applyAlignment="1" applyProtection="1">
      <alignment horizontal="center" vertical="center"/>
      <protection locked="0"/>
    </xf>
    <xf numFmtId="44" fontId="10" fillId="8" borderId="1" xfId="1" applyFont="1" applyFill="1" applyBorder="1" applyAlignment="1" applyProtection="1">
      <alignment horizontal="center" vertical="center"/>
      <protection locked="0"/>
    </xf>
    <xf numFmtId="0" fontId="10" fillId="8" borderId="1" xfId="0" applyFont="1" applyFill="1" applyBorder="1" applyAlignment="1" applyProtection="1">
      <alignment horizontal="center" vertical="center" wrapText="1"/>
      <protection locked="0"/>
    </xf>
    <xf numFmtId="44" fontId="10" fillId="8" borderId="3" xfId="1" applyFont="1" applyFill="1" applyBorder="1" applyAlignment="1" applyProtection="1">
      <alignment horizontal="center" vertical="center"/>
      <protection locked="0"/>
    </xf>
    <xf numFmtId="0" fontId="15" fillId="6" borderId="1" xfId="0" applyFont="1" applyFill="1" applyBorder="1" applyAlignment="1">
      <alignment horizontal="center" vertical="center" wrapText="1"/>
    </xf>
    <xf numFmtId="0" fontId="0" fillId="3" borderId="2" xfId="0" applyFill="1" applyBorder="1" applyAlignment="1">
      <alignment horizontal="left"/>
    </xf>
    <xf numFmtId="0" fontId="0" fillId="3" borderId="5" xfId="0" applyFill="1" applyBorder="1" applyAlignment="1">
      <alignment horizontal="left"/>
    </xf>
    <xf numFmtId="0" fontId="0" fillId="3" borderId="3" xfId="0" applyFill="1" applyBorder="1" applyAlignment="1">
      <alignment horizontal="left"/>
    </xf>
    <xf numFmtId="0" fontId="2" fillId="4" borderId="1" xfId="0" applyFont="1" applyFill="1" applyBorder="1" applyAlignment="1">
      <alignment horizontal="right"/>
    </xf>
    <xf numFmtId="0" fontId="10" fillId="2" borderId="1" xfId="0" applyFont="1" applyFill="1" applyBorder="1" applyAlignment="1">
      <alignment horizontal="left" vertical="center" wrapText="1"/>
    </xf>
    <xf numFmtId="0" fontId="0" fillId="9" borderId="1" xfId="0" applyFill="1" applyBorder="1"/>
    <xf numFmtId="0" fontId="8" fillId="2" borderId="0" xfId="0" applyFont="1" applyFill="1" applyAlignment="1">
      <alignment horizontal="right" vertical="center" wrapText="1"/>
    </xf>
    <xf numFmtId="0" fontId="0" fillId="3" borderId="1" xfId="0" applyFill="1" applyBorder="1" applyAlignment="1">
      <alignment horizontal="left"/>
    </xf>
    <xf numFmtId="0" fontId="0" fillId="3" borderId="1" xfId="0" applyFill="1" applyBorder="1"/>
    <xf numFmtId="0" fontId="2" fillId="4" borderId="2" xfId="0" applyFont="1" applyFill="1" applyBorder="1" applyAlignment="1">
      <alignment horizontal="right"/>
    </xf>
    <xf numFmtId="0" fontId="2" fillId="4" borderId="5" xfId="0" applyFont="1" applyFill="1" applyBorder="1" applyAlignment="1">
      <alignment horizontal="right"/>
    </xf>
    <xf numFmtId="0" fontId="2" fillId="4" borderId="3" xfId="0" applyFont="1" applyFill="1" applyBorder="1" applyAlignment="1">
      <alignment horizontal="right"/>
    </xf>
    <xf numFmtId="0" fontId="0" fillId="9" borderId="1" xfId="0" applyFill="1" applyBorder="1" applyAlignment="1">
      <alignment horizontal="left"/>
    </xf>
    <xf numFmtId="0" fontId="0" fillId="3" borderId="2" xfId="0" applyFill="1" applyBorder="1"/>
    <xf numFmtId="0" fontId="0" fillId="3" borderId="5" xfId="0" applyFill="1" applyBorder="1"/>
    <xf numFmtId="0" fontId="0" fillId="3" borderId="3" xfId="0" applyFill="1" applyBorder="1"/>
    <xf numFmtId="0" fontId="12" fillId="8" borderId="2"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2" borderId="6" xfId="0" applyFont="1" applyFill="1" applyBorder="1" applyAlignment="1">
      <alignment horizontal="left" vertical="center"/>
    </xf>
    <xf numFmtId="0" fontId="12" fillId="2" borderId="7" xfId="0" applyFont="1" applyFill="1" applyBorder="1" applyAlignment="1">
      <alignment horizontal="left" vertical="center"/>
    </xf>
    <xf numFmtId="0" fontId="12" fillId="2" borderId="2" xfId="0" applyFont="1" applyFill="1" applyBorder="1" applyAlignment="1">
      <alignment horizontal="left" vertical="center"/>
    </xf>
    <xf numFmtId="0" fontId="12" fillId="2" borderId="5" xfId="0" applyFont="1" applyFill="1" applyBorder="1" applyAlignment="1">
      <alignment horizontal="left" vertical="center"/>
    </xf>
    <xf numFmtId="0" fontId="16" fillId="2" borderId="1" xfId="0" applyFont="1" applyFill="1" applyBorder="1" applyAlignment="1">
      <alignment horizontal="center" vertical="center" wrapText="1"/>
    </xf>
    <xf numFmtId="0" fontId="11" fillId="8" borderId="6" xfId="0" applyFont="1" applyFill="1" applyBorder="1" applyAlignment="1">
      <alignment horizontal="center"/>
    </xf>
    <xf numFmtId="0" fontId="11" fillId="8" borderId="7" xfId="0" applyFont="1" applyFill="1" applyBorder="1" applyAlignment="1">
      <alignment horizontal="center"/>
    </xf>
    <xf numFmtId="0" fontId="11" fillId="8" borderId="10" xfId="0" applyFont="1" applyFill="1" applyBorder="1" applyAlignment="1">
      <alignment horizontal="center"/>
    </xf>
    <xf numFmtId="0" fontId="12" fillId="2" borderId="2" xfId="0" applyFont="1" applyFill="1" applyBorder="1" applyAlignment="1">
      <alignment horizontal="left" vertical="center" wrapText="1"/>
    </xf>
    <xf numFmtId="0" fontId="12" fillId="2" borderId="5" xfId="0" applyFont="1" applyFill="1" applyBorder="1" applyAlignment="1">
      <alignment horizontal="left" vertical="center" wrapText="1"/>
    </xf>
  </cellXfs>
  <cellStyles count="2">
    <cellStyle name="Currency" xfId="1" builtinId="4"/>
    <cellStyle name="Normal" xfId="0" builtinId="0"/>
  </cellStyles>
  <dxfs count="5">
    <dxf>
      <font>
        <color rgb="FFFF0000"/>
      </font>
    </dxf>
    <dxf>
      <font>
        <color theme="0"/>
      </font>
    </dxf>
    <dxf>
      <font>
        <color theme="2" tint="-9.9948118533890809E-2"/>
      </font>
    </dxf>
    <dxf>
      <font>
        <color rgb="FFEDEFEB"/>
      </font>
    </dxf>
    <dxf>
      <font>
        <color rgb="FFFF911E"/>
      </font>
    </dxf>
  </dxfs>
  <tableStyles count="0" defaultTableStyle="TableStyleMedium2" defaultPivotStyle="PivotStyleLight16"/>
  <colors>
    <mruColors>
      <color rgb="FFEDEFEB"/>
      <color rgb="FFFF911E"/>
      <color rgb="FF1A1A1A"/>
      <color rgb="FF6F6F6F"/>
      <color rgb="FFB1EF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43422-ADD7-464B-85B0-5FA2EAA0AED7}">
  <sheetPr codeName="Sheet1">
    <pageSetUpPr fitToPage="1"/>
  </sheetPr>
  <dimension ref="A1:N56"/>
  <sheetViews>
    <sheetView tabSelected="1" zoomScale="90" zoomScaleNormal="90" workbookViewId="0">
      <selection activeCell="E10" sqref="E10"/>
    </sheetView>
  </sheetViews>
  <sheetFormatPr defaultColWidth="9.1796875" defaultRowHeight="14.5" x14ac:dyDescent="0.35"/>
  <cols>
    <col min="1" max="1" width="5.7265625" style="1" customWidth="1"/>
    <col min="2" max="2" width="20.54296875" style="1" customWidth="1"/>
    <col min="3" max="3" width="40.54296875" style="22" customWidth="1"/>
    <col min="4" max="4" width="65.54296875" style="22" customWidth="1"/>
    <col min="5" max="5" width="30.54296875" style="22" customWidth="1"/>
    <col min="6" max="6" width="9.1796875" style="1" hidden="1" customWidth="1"/>
    <col min="7" max="10" width="25.54296875" style="1" hidden="1" customWidth="1"/>
    <col min="11" max="11" width="15.81640625" style="1" hidden="1" customWidth="1"/>
    <col min="12" max="12" width="14.1796875" style="1" hidden="1" customWidth="1"/>
    <col min="13" max="13" width="48.7265625" style="1" hidden="1" customWidth="1"/>
    <col min="14" max="14" width="75.7265625" style="1" hidden="1" customWidth="1"/>
    <col min="15" max="17" width="9.1796875" style="1"/>
    <col min="18" max="18" width="21.1796875" style="1" bestFit="1" customWidth="1"/>
    <col min="19" max="16384" width="9.1796875" style="1"/>
  </cols>
  <sheetData>
    <row r="1" spans="2:10" ht="38.15" customHeight="1" x14ac:dyDescent="0.35">
      <c r="B1" s="39" t="e" vm="1">
        <v>#VALUE!</v>
      </c>
      <c r="E1" s="58" t="s">
        <v>42</v>
      </c>
    </row>
    <row r="2" spans="2:10" ht="23" x14ac:dyDescent="0.5">
      <c r="B2" s="88" t="s">
        <v>16</v>
      </c>
      <c r="C2" s="89"/>
      <c r="D2" s="89"/>
      <c r="E2" s="90"/>
    </row>
    <row r="3" spans="2:10" ht="40" customHeight="1" x14ac:dyDescent="0.35">
      <c r="B3" s="87" t="s">
        <v>65</v>
      </c>
      <c r="C3" s="87"/>
      <c r="D3" s="87"/>
      <c r="E3" s="87"/>
    </row>
    <row r="4" spans="2:10" x14ac:dyDescent="0.35">
      <c r="B4" s="39"/>
      <c r="C4" s="39"/>
      <c r="D4" s="39"/>
      <c r="E4" s="39"/>
    </row>
    <row r="5" spans="2:10" ht="43.5" x14ac:dyDescent="0.35">
      <c r="B5" s="85" t="s">
        <v>0</v>
      </c>
      <c r="C5" s="86"/>
      <c r="D5" s="57" t="s">
        <v>43</v>
      </c>
      <c r="E5" s="59" t="s">
        <v>5</v>
      </c>
      <c r="F5" s="21"/>
    </row>
    <row r="6" spans="2:10" ht="14.5" customHeight="1" x14ac:dyDescent="0.35">
      <c r="B6" s="54"/>
      <c r="C6" s="54"/>
      <c r="D6" s="54"/>
      <c r="E6" s="56"/>
      <c r="F6" s="21"/>
    </row>
    <row r="7" spans="2:10" ht="29.15" customHeight="1" x14ac:dyDescent="0.35">
      <c r="B7" s="85" t="str">
        <f>VLOOKUP(E5,L35:N37,2,0)</f>
        <v xml:space="preserve">Please answer the above question before proceeding </v>
      </c>
      <c r="C7" s="86"/>
      <c r="D7" s="42" t="str">
        <f>IFERROR(VLOOKUP(B7,M35:N36,2,0),"")</f>
        <v/>
      </c>
      <c r="E7" s="60"/>
      <c r="F7" s="21"/>
      <c r="J7"/>
    </row>
    <row r="8" spans="2:10" ht="14.5" customHeight="1" x14ac:dyDescent="0.35">
      <c r="B8" s="54"/>
      <c r="C8" s="54"/>
      <c r="D8" s="39"/>
      <c r="E8" s="39"/>
      <c r="F8" s="21"/>
    </row>
    <row r="9" spans="2:10" ht="29.15" customHeight="1" x14ac:dyDescent="0.35">
      <c r="B9" s="85" t="s">
        <v>27</v>
      </c>
      <c r="C9" s="86"/>
      <c r="D9" s="55"/>
      <c r="E9" s="60"/>
      <c r="F9" s="21"/>
    </row>
    <row r="10" spans="2:10" ht="29.15" customHeight="1" x14ac:dyDescent="0.35">
      <c r="B10" s="85" t="s">
        <v>59</v>
      </c>
      <c r="C10" s="86"/>
      <c r="D10" s="55" t="s">
        <v>60</v>
      </c>
      <c r="E10" s="61" t="s">
        <v>5</v>
      </c>
      <c r="F10" s="3"/>
    </row>
    <row r="11" spans="2:10" ht="14.5" customHeight="1" x14ac:dyDescent="0.35">
      <c r="B11" s="54"/>
      <c r="C11" s="54"/>
      <c r="D11" s="54"/>
      <c r="E11" s="39"/>
      <c r="F11" s="21"/>
    </row>
    <row r="12" spans="2:10" ht="29.15" customHeight="1" x14ac:dyDescent="0.35">
      <c r="B12" s="83" t="s">
        <v>6</v>
      </c>
      <c r="C12" s="84"/>
      <c r="D12" s="42" t="s">
        <v>28</v>
      </c>
      <c r="E12" s="62"/>
      <c r="F12" s="21"/>
    </row>
    <row r="13" spans="2:10" ht="58" x14ac:dyDescent="0.35">
      <c r="B13" s="91" t="s">
        <v>46</v>
      </c>
      <c r="C13" s="92"/>
      <c r="D13" s="42" t="s">
        <v>40</v>
      </c>
      <c r="E13" s="62"/>
      <c r="F13" s="21"/>
    </row>
    <row r="14" spans="2:10" ht="14.5" customHeight="1" x14ac:dyDescent="0.35">
      <c r="B14" s="54"/>
      <c r="C14" s="54"/>
      <c r="D14" s="54"/>
      <c r="E14" s="39"/>
      <c r="F14" s="21"/>
    </row>
    <row r="15" spans="2:10" ht="29.15" customHeight="1" x14ac:dyDescent="0.35">
      <c r="B15" s="85" t="s">
        <v>4</v>
      </c>
      <c r="C15" s="86"/>
      <c r="D15" s="42" t="s">
        <v>50</v>
      </c>
      <c r="E15" s="60"/>
      <c r="F15" s="21"/>
    </row>
    <row r="16" spans="2:10" ht="12.65" customHeight="1" x14ac:dyDescent="0.35">
      <c r="B16" s="36"/>
      <c r="C16" s="36"/>
      <c r="D16" s="37"/>
      <c r="E16" s="38"/>
      <c r="F16" s="21"/>
    </row>
    <row r="17" spans="1:13" ht="54" customHeight="1" x14ac:dyDescent="0.35">
      <c r="B17" s="39"/>
      <c r="C17" s="80" t="s">
        <v>66</v>
      </c>
      <c r="D17" s="81"/>
      <c r="E17" s="82"/>
      <c r="F17" s="21"/>
    </row>
    <row r="18" spans="1:13" ht="30" customHeight="1" x14ac:dyDescent="0.35">
      <c r="A18" s="40"/>
      <c r="B18" s="63" t="s">
        <v>32</v>
      </c>
      <c r="C18" s="41" t="s">
        <v>39</v>
      </c>
      <c r="D18" s="42" t="s">
        <v>47</v>
      </c>
      <c r="E18" s="43">
        <f>J50</f>
        <v>0</v>
      </c>
      <c r="F18" s="24"/>
    </row>
    <row r="19" spans="1:13" ht="29" x14ac:dyDescent="0.35">
      <c r="B19" s="63"/>
      <c r="C19" s="44" t="s">
        <v>2</v>
      </c>
      <c r="D19" s="45" t="s">
        <v>48</v>
      </c>
      <c r="E19" s="46">
        <f>I53</f>
        <v>0</v>
      </c>
      <c r="F19" s="10"/>
      <c r="G19" s="7"/>
    </row>
    <row r="20" spans="1:13" ht="30" customHeight="1" x14ac:dyDescent="0.35">
      <c r="B20" s="63"/>
      <c r="C20" s="41" t="s">
        <v>3</v>
      </c>
      <c r="D20" s="42" t="s">
        <v>49</v>
      </c>
      <c r="E20" s="47">
        <f>J52</f>
        <v>0</v>
      </c>
      <c r="F20" s="21"/>
    </row>
    <row r="21" spans="1:13" ht="30" customHeight="1" x14ac:dyDescent="0.35">
      <c r="B21" s="63"/>
      <c r="C21" s="41" t="s">
        <v>38</v>
      </c>
      <c r="D21" s="48"/>
      <c r="E21" s="49">
        <f>SUM(E18:E20)</f>
        <v>0</v>
      </c>
      <c r="F21" s="21"/>
    </row>
    <row r="22" spans="1:13" ht="46" customHeight="1" x14ac:dyDescent="0.35">
      <c r="B22" s="68" t="s">
        <v>44</v>
      </c>
      <c r="C22" s="68"/>
      <c r="D22" s="68"/>
      <c r="E22" s="68"/>
      <c r="F22" s="9"/>
    </row>
    <row r="23" spans="1:13" x14ac:dyDescent="0.35">
      <c r="B23" s="50" t="s">
        <v>45</v>
      </c>
      <c r="C23" s="51"/>
      <c r="D23" s="52"/>
      <c r="E23" s="53"/>
      <c r="F23" s="9"/>
    </row>
    <row r="24" spans="1:13" x14ac:dyDescent="0.35">
      <c r="C24" s="70"/>
      <c r="D24" s="70"/>
      <c r="E24" s="23"/>
      <c r="F24" s="9"/>
      <c r="G24" s="16" t="s">
        <v>19</v>
      </c>
      <c r="H24" s="15">
        <f>E7</f>
        <v>0</v>
      </c>
      <c r="I24" s="16" t="s">
        <v>20</v>
      </c>
      <c r="J24" s="15">
        <f>H24*0.95</f>
        <v>0</v>
      </c>
    </row>
    <row r="25" spans="1:13" x14ac:dyDescent="0.35">
      <c r="A25" s="8"/>
      <c r="B25" s="8"/>
      <c r="F25" s="11"/>
      <c r="G25" s="16" t="s">
        <v>24</v>
      </c>
      <c r="H25" s="15">
        <f>E12</f>
        <v>0</v>
      </c>
      <c r="I25" s="16" t="s">
        <v>21</v>
      </c>
      <c r="J25" s="15">
        <f>H25*0.5</f>
        <v>0</v>
      </c>
    </row>
    <row r="26" spans="1:13" x14ac:dyDescent="0.35">
      <c r="F26" s="12"/>
      <c r="G26" s="67" t="s">
        <v>18</v>
      </c>
      <c r="H26" s="67"/>
      <c r="I26" s="67"/>
      <c r="J26" s="5">
        <f>MIN(J24,J25)</f>
        <v>0</v>
      </c>
      <c r="M26" s="2"/>
    </row>
    <row r="28" spans="1:13" x14ac:dyDescent="0.35">
      <c r="G28" s="71" t="s">
        <v>22</v>
      </c>
      <c r="H28" s="71"/>
      <c r="I28" s="71"/>
      <c r="J28" s="15">
        <f>E9</f>
        <v>0</v>
      </c>
    </row>
    <row r="29" spans="1:13" x14ac:dyDescent="0.35">
      <c r="G29" s="64" t="s">
        <v>55</v>
      </c>
      <c r="H29" s="65"/>
      <c r="I29" s="66"/>
      <c r="J29" s="15">
        <f>E15-E12</f>
        <v>0</v>
      </c>
      <c r="K29" s="1" t="s">
        <v>64</v>
      </c>
    </row>
    <row r="30" spans="1:13" x14ac:dyDescent="0.35">
      <c r="G30" s="64" t="s">
        <v>41</v>
      </c>
      <c r="H30" s="65"/>
      <c r="I30" s="66"/>
      <c r="J30" s="15" t="str">
        <f>E10</f>
        <v xml:space="preserve">Choose option </v>
      </c>
      <c r="K30" s="1" t="s">
        <v>63</v>
      </c>
    </row>
    <row r="31" spans="1:13" x14ac:dyDescent="0.35">
      <c r="G31" s="33" t="s">
        <v>61</v>
      </c>
      <c r="H31" s="34" t="s">
        <v>62</v>
      </c>
      <c r="I31" s="35"/>
      <c r="J31" s="15">
        <f>IF(OR(J30="Yes",J30="Not Applicable"),J29,0)</f>
        <v>0</v>
      </c>
      <c r="K31" s="1" t="s">
        <v>54</v>
      </c>
    </row>
    <row r="32" spans="1:13" x14ac:dyDescent="0.35">
      <c r="G32" s="64" t="s">
        <v>52</v>
      </c>
      <c r="H32" s="65"/>
      <c r="I32" s="66"/>
      <c r="J32" s="15">
        <f>IF(J30="No",(J28+J29),0)</f>
        <v>0</v>
      </c>
      <c r="K32" s="1" t="s">
        <v>53</v>
      </c>
    </row>
    <row r="33" spans="7:14" x14ac:dyDescent="0.35">
      <c r="G33" s="67" t="s">
        <v>57</v>
      </c>
      <c r="H33" s="67"/>
      <c r="I33" s="67"/>
      <c r="J33" s="6">
        <f>MAX(J31,J32)</f>
        <v>0</v>
      </c>
      <c r="K33" s="1" t="s">
        <v>56</v>
      </c>
    </row>
    <row r="35" spans="7:14" x14ac:dyDescent="0.35">
      <c r="G35" s="71" t="s">
        <v>33</v>
      </c>
      <c r="H35" s="71"/>
      <c r="I35" s="71"/>
      <c r="J35" s="15">
        <f>J24-J33</f>
        <v>0</v>
      </c>
      <c r="L35" s="14" t="s">
        <v>12</v>
      </c>
      <c r="M35" s="4" t="s">
        <v>14</v>
      </c>
      <c r="N35" s="13" t="s">
        <v>1</v>
      </c>
    </row>
    <row r="36" spans="7:14" x14ac:dyDescent="0.35">
      <c r="G36" s="71" t="s">
        <v>17</v>
      </c>
      <c r="H36" s="71"/>
      <c r="I36" s="71"/>
      <c r="J36" s="15">
        <f>J25</f>
        <v>0</v>
      </c>
      <c r="L36" s="14" t="s">
        <v>13</v>
      </c>
      <c r="M36" s="4" t="s">
        <v>8</v>
      </c>
      <c r="N36" s="13" t="s">
        <v>9</v>
      </c>
    </row>
    <row r="37" spans="7:14" x14ac:dyDescent="0.35">
      <c r="G37" s="67" t="s">
        <v>58</v>
      </c>
      <c r="H37" s="67"/>
      <c r="I37" s="67"/>
      <c r="J37" s="5">
        <f>MAX(MIN(J35,J36),0)</f>
        <v>0</v>
      </c>
      <c r="L37" s="14" t="s">
        <v>5</v>
      </c>
      <c r="M37" s="1" t="s">
        <v>15</v>
      </c>
    </row>
    <row r="39" spans="7:14" x14ac:dyDescent="0.35">
      <c r="G39" s="72" t="s">
        <v>23</v>
      </c>
      <c r="H39" s="72"/>
      <c r="I39" s="72"/>
      <c r="J39" s="15">
        <f>E15</f>
        <v>0</v>
      </c>
    </row>
    <row r="40" spans="7:14" x14ac:dyDescent="0.35">
      <c r="G40" s="77" t="s">
        <v>25</v>
      </c>
      <c r="H40" s="78"/>
      <c r="I40" s="79"/>
      <c r="J40" s="15">
        <f>IF(E10="yes",E9,0)</f>
        <v>0</v>
      </c>
    </row>
    <row r="41" spans="7:14" x14ac:dyDescent="0.35">
      <c r="G41" s="67" t="s">
        <v>26</v>
      </c>
      <c r="H41" s="67"/>
      <c r="I41" s="67"/>
      <c r="J41" s="6">
        <f>SUM((J39-J40))</f>
        <v>0</v>
      </c>
    </row>
    <row r="42" spans="7:14" x14ac:dyDescent="0.35">
      <c r="G42" s="32" t="s">
        <v>51</v>
      </c>
    </row>
    <row r="43" spans="7:14" x14ac:dyDescent="0.35">
      <c r="G43" s="76" t="s">
        <v>31</v>
      </c>
      <c r="H43" s="76"/>
      <c r="I43" s="76"/>
      <c r="J43" s="29" t="str">
        <f>IF(J41&lt;H25,"yes","no")</f>
        <v>no</v>
      </c>
    </row>
    <row r="44" spans="7:14" x14ac:dyDescent="0.35">
      <c r="G44" s="76" t="s">
        <v>30</v>
      </c>
      <c r="H44" s="76"/>
      <c r="I44" s="76"/>
      <c r="J44" s="30">
        <f>IF(J43="yes",(SUM(H25-J41)),0)</f>
        <v>0</v>
      </c>
    </row>
    <row r="45" spans="7:14" x14ac:dyDescent="0.35">
      <c r="G45" s="69" t="s">
        <v>36</v>
      </c>
      <c r="H45" s="69"/>
      <c r="I45" s="69"/>
      <c r="J45" s="31">
        <f>J41+J44</f>
        <v>0</v>
      </c>
    </row>
    <row r="47" spans="7:14" x14ac:dyDescent="0.35">
      <c r="G47" s="26" t="s">
        <v>34</v>
      </c>
      <c r="H47" s="27"/>
      <c r="I47" s="27"/>
      <c r="J47" s="20">
        <f>E13</f>
        <v>0</v>
      </c>
    </row>
    <row r="48" spans="7:14" x14ac:dyDescent="0.35">
      <c r="G48" s="17" t="s">
        <v>35</v>
      </c>
      <c r="H48" s="18"/>
      <c r="I48" s="18"/>
      <c r="J48" s="15">
        <f>H53</f>
        <v>0</v>
      </c>
    </row>
    <row r="49" spans="7:13" x14ac:dyDescent="0.35">
      <c r="G49" s="64" t="s">
        <v>37</v>
      </c>
      <c r="H49" s="65"/>
      <c r="I49" s="66"/>
      <c r="J49" s="15">
        <f>MIN(J47,J48)</f>
        <v>0</v>
      </c>
      <c r="M49" s="2" t="s">
        <v>5</v>
      </c>
    </row>
    <row r="50" spans="7:13" x14ac:dyDescent="0.35">
      <c r="G50" s="73" t="s">
        <v>35</v>
      </c>
      <c r="H50" s="74"/>
      <c r="I50" s="75"/>
      <c r="J50" s="25">
        <f>IF(J48&gt;=0,J49,0)</f>
        <v>0</v>
      </c>
      <c r="M50" s="1" t="s">
        <v>12</v>
      </c>
    </row>
    <row r="51" spans="7:13" x14ac:dyDescent="0.35">
      <c r="M51" s="1" t="s">
        <v>13</v>
      </c>
    </row>
    <row r="52" spans="7:13" x14ac:dyDescent="0.35">
      <c r="G52" s="28" t="s">
        <v>3</v>
      </c>
      <c r="H52" s="15">
        <f>H25-H53</f>
        <v>0</v>
      </c>
      <c r="I52" s="15">
        <f>J45-H52</f>
        <v>0</v>
      </c>
      <c r="J52" s="15">
        <f>MIN(J45,H52)</f>
        <v>0</v>
      </c>
    </row>
    <row r="53" spans="7:13" x14ac:dyDescent="0.35">
      <c r="G53" s="28" t="s">
        <v>2</v>
      </c>
      <c r="H53" s="15">
        <f>J37</f>
        <v>0</v>
      </c>
      <c r="I53" s="19">
        <f>SUM((MIN(I52,H53)-H54))</f>
        <v>0</v>
      </c>
      <c r="M53" s="2" t="s">
        <v>5</v>
      </c>
    </row>
    <row r="54" spans="7:13" x14ac:dyDescent="0.35">
      <c r="G54" s="28" t="s">
        <v>7</v>
      </c>
      <c r="H54" s="15">
        <f>J50</f>
        <v>0</v>
      </c>
      <c r="M54" s="1" t="s">
        <v>10</v>
      </c>
    </row>
    <row r="55" spans="7:13" x14ac:dyDescent="0.35">
      <c r="M55" s="1" t="s">
        <v>11</v>
      </c>
    </row>
    <row r="56" spans="7:13" x14ac:dyDescent="0.35">
      <c r="M56" s="1" t="s">
        <v>29</v>
      </c>
    </row>
  </sheetData>
  <sheetProtection algorithmName="SHA-512" hashValue="0cU81nD6QOXm7tEI1dyf1JPTf/9XJwLQjv9S4V1DzzQzfuVlRqkNaipGVesj2A6+UdRa3m8Yv3UpVZboJmPIuA==" saltValue="0lLOGSTs9RL9DNZPqr3G+Q==" spinCount="100000" sheet="1" objects="1" scenarios="1" selectLockedCells="1"/>
  <mergeCells count="30">
    <mergeCell ref="C17:E17"/>
    <mergeCell ref="B12:C12"/>
    <mergeCell ref="B15:C15"/>
    <mergeCell ref="B3:E3"/>
    <mergeCell ref="B2:E2"/>
    <mergeCell ref="B5:C5"/>
    <mergeCell ref="B7:C7"/>
    <mergeCell ref="B9:C9"/>
    <mergeCell ref="B10:C10"/>
    <mergeCell ref="B13:C13"/>
    <mergeCell ref="G49:I49"/>
    <mergeCell ref="G50:I50"/>
    <mergeCell ref="G43:I43"/>
    <mergeCell ref="G41:I41"/>
    <mergeCell ref="G40:I40"/>
    <mergeCell ref="G44:I44"/>
    <mergeCell ref="B18:B21"/>
    <mergeCell ref="G29:I29"/>
    <mergeCell ref="G33:I33"/>
    <mergeCell ref="B22:E22"/>
    <mergeCell ref="G45:I45"/>
    <mergeCell ref="G30:I30"/>
    <mergeCell ref="G32:I32"/>
    <mergeCell ref="C24:D24"/>
    <mergeCell ref="G26:I26"/>
    <mergeCell ref="G28:I28"/>
    <mergeCell ref="G35:I35"/>
    <mergeCell ref="G37:I37"/>
    <mergeCell ref="G36:I36"/>
    <mergeCell ref="G39:I39"/>
  </mergeCells>
  <conditionalFormatting sqref="D7">
    <cfRule type="containsText" dxfId="4" priority="9" operator="containsText" text="0">
      <formula>NOT(ISERROR(SEARCH("0",D7)))</formula>
    </cfRule>
  </conditionalFormatting>
  <conditionalFormatting sqref="E19">
    <cfRule type="cellIs" dxfId="3" priority="8" operator="lessThan">
      <formula>0</formula>
    </cfRule>
  </conditionalFormatting>
  <conditionalFormatting sqref="E20">
    <cfRule type="cellIs" dxfId="2" priority="1" operator="lessThan">
      <formula>0</formula>
    </cfRule>
  </conditionalFormatting>
  <conditionalFormatting sqref="E24">
    <cfRule type="cellIs" dxfId="1" priority="2" operator="lessThan">
      <formula>0.0001</formula>
    </cfRule>
    <cfRule type="cellIs" dxfId="0" priority="3" operator="greaterThan">
      <formula>0</formula>
    </cfRule>
  </conditionalFormatting>
  <dataValidations count="5">
    <dataValidation type="list" allowBlank="1" showInputMessage="1" showErrorMessage="1" sqref="E6" xr:uid="{D87AC2DB-A953-492A-B013-51AF7D166F5A}">
      <formula1>$R$24:$R$27</formula1>
    </dataValidation>
    <dataValidation type="list" showInputMessage="1" showErrorMessage="1" sqref="E10" xr:uid="{263DC725-BCFE-49E9-B2F5-B79D30220E16}">
      <formula1>$M$53:$M$56</formula1>
    </dataValidation>
    <dataValidation type="list" allowBlank="1" showInputMessage="1" showErrorMessage="1" sqref="E5 L35:L37" xr:uid="{12C98B12-050B-4997-B901-09D4180D7D7A}">
      <formula1>$M$49:$M$51</formula1>
    </dataValidation>
    <dataValidation type="decimal" operator="greaterThanOrEqual" allowBlank="1" showErrorMessage="1" error="Only positive values allowed" prompt="Only positive values allowed" sqref="E7" xr:uid="{FCDDBC22-1755-4D91-8934-F1D1BC36ECBB}">
      <formula1>0</formula1>
    </dataValidation>
    <dataValidation type="decimal" operator="greaterThanOrEqual" allowBlank="1" showInputMessage="1" showErrorMessage="1" error="Only positive values allowed" sqref="E9 E15 E12:E13" xr:uid="{9B59569E-28AA-49FC-81EC-2A385FA997C7}">
      <formula1>0</formula1>
    </dataValidation>
  </dataValidations>
  <pageMargins left="0.7" right="0.7" top="0.75" bottom="0.75" header="0.3" footer="0.3"/>
  <pageSetup paperSize="9" scale="17" orientation="portrait" r:id="rId1"/>
  <ignoredErrors>
    <ignoredError sqref="E1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3F44970E80BF49AB8C7E6B06988C4F" ma:contentTypeVersion="18" ma:contentTypeDescription="Create a new document." ma:contentTypeScope="" ma:versionID="b7f249cd976fda56add862293fe31301">
  <xsd:schema xmlns:xsd="http://www.w3.org/2001/XMLSchema" xmlns:xs="http://www.w3.org/2001/XMLSchema" xmlns:p="http://schemas.microsoft.com/office/2006/metadata/properties" xmlns:ns1="http://schemas.microsoft.com/sharepoint/v3" xmlns:ns2="d2acb4b4-339a-4ad1-9093-0beafdd3e229" xmlns:ns3="2c8921c9-6ec2-4141-8d05-e3c488f18fc5" targetNamespace="http://schemas.microsoft.com/office/2006/metadata/properties" ma:root="true" ma:fieldsID="09c415bdedd4a91f7c6e493db02ac3b7" ns1:_="" ns2:_="" ns3:_="">
    <xsd:import namespace="http://schemas.microsoft.com/sharepoint/v3"/>
    <xsd:import namespace="d2acb4b4-339a-4ad1-9093-0beafdd3e229"/>
    <xsd:import namespace="2c8921c9-6ec2-4141-8d05-e3c488f18fc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Notes" minOccurs="0"/>
                <xsd:element ref="ns1:_ip_UnifiedCompliancePolicyProperties" minOccurs="0"/>
                <xsd:element ref="ns1:_ip_UnifiedCompliancePolicyUIAction"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DocumentreviewedbyG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acb4b4-339a-4ad1-9093-0beafdd3e2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Notes" ma:index="13" nillable="true" ma:displayName="Notes" ma:format="Dropdown" ma:internalName="Notes">
      <xsd:simpleType>
        <xsd:restriction base="dms:Text">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3dba1c6-bb49-482d-bafd-3d886f30c2ca"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DocumentreviewedbyGL" ma:index="23" nillable="true" ma:displayName="Document reviewed by GL" ma:default="0" ma:format="Dropdown" ma:internalName="DocumentreviewedbyGL">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c8921c9-6ec2-4141-8d05-e3c488f18fc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d2acb4b4-339a-4ad1-9093-0beafdd3e229" xsi:nil="true"/>
    <_ip_UnifiedCompliancePolicyUIAction xmlns="http://schemas.microsoft.com/sharepoint/v3" xsi:nil="true"/>
    <lcf76f155ced4ddcb4097134ff3c332f xmlns="d2acb4b4-339a-4ad1-9093-0beafdd3e229">
      <Terms xmlns="http://schemas.microsoft.com/office/infopath/2007/PartnerControls"/>
    </lcf76f155ced4ddcb4097134ff3c332f>
    <_ip_UnifiedCompliancePolicyProperties xmlns="http://schemas.microsoft.com/sharepoint/v3" xsi:nil="true"/>
    <DocumentreviewedbyGL xmlns="d2acb4b4-339a-4ad1-9093-0beafdd3e229">false</DocumentreviewedbyGL>
  </documentManagement>
</p:properties>
</file>

<file path=customXml/itemProps1.xml><?xml version="1.0" encoding="utf-8"?>
<ds:datastoreItem xmlns:ds="http://schemas.openxmlformats.org/officeDocument/2006/customXml" ds:itemID="{F53145A8-ABAA-4599-B555-5572348D41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acb4b4-339a-4ad1-9093-0beafdd3e229"/>
    <ds:schemaRef ds:uri="2c8921c9-6ec2-4141-8d05-e3c488f18f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7ABD55-4939-41A9-BD02-D01E7D2A4818}">
  <ds:schemaRefs>
    <ds:schemaRef ds:uri="http://schemas.microsoft.com/sharepoint/v3/contenttype/forms"/>
  </ds:schemaRefs>
</ds:datastoreItem>
</file>

<file path=customXml/itemProps3.xml><?xml version="1.0" encoding="utf-8"?>
<ds:datastoreItem xmlns:ds="http://schemas.openxmlformats.org/officeDocument/2006/customXml" ds:itemID="{95936F76-A87F-40CA-A9CB-DE590E7D6A03}">
  <ds:schemaRefs>
    <ds:schemaRef ds:uri="http://www.w3.org/XML/1998/namespace"/>
    <ds:schemaRef ds:uri="d2acb4b4-339a-4ad1-9093-0beafdd3e229"/>
    <ds:schemaRef ds:uri="http://schemas.openxmlformats.org/package/2006/metadata/core-properties"/>
    <ds:schemaRef ds:uri="2c8921c9-6ec2-4141-8d05-e3c488f18fc5"/>
    <ds:schemaRef ds:uri="http://schemas.microsoft.com/office/2006/metadata/propertie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schemas.microsoft.com/sharepoint/v3"/>
  </ds:schemaRefs>
</ds:datastoreItem>
</file>

<file path=docMetadata/LabelInfo.xml><?xml version="1.0" encoding="utf-8"?>
<clbl:labelList xmlns:clbl="http://schemas.microsoft.com/office/2020/mipLabelMetadata">
  <clbl:label id="{7334cf0a-4258-47d0-8805-e9728e773ca6}" enabled="1" method="Privileged" siteId="{63524e67-c25c-4e62-af2b-f1baa55676b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Offsite calculator</vt:lpstr>
    </vt:vector>
  </TitlesOfParts>
  <Company>Bankwest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Offsite progress payment calculator</dc:title>
  <dc:subject>Determine the maximum upfront progress payment amount that can be paid to your customer's builder where the dwelling is built offsite. To be used in conjunction with our construction policy.</dc:subject>
  <dc:creator>Bankwest@BankWest.onmicrosoft.com</dc:creator>
  <cp:keywords>Offsite, Modular</cp:keywords>
  <cp:lastModifiedBy>Trudy Zanin</cp:lastModifiedBy>
  <cp:lastPrinted>2025-03-12T04:31:02Z</cp:lastPrinted>
  <dcterms:created xsi:type="dcterms:W3CDTF">2025-02-24T10:11:55Z</dcterms:created>
  <dcterms:modified xsi:type="dcterms:W3CDTF">2025-03-28T02:35:54Z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0x0101003F3F44970E80BF49AB8C7E6B06988C4F</vt:lpwstr>
  </property>
  <property fmtid="{D5CDD505-2E9C-101B-9397-08002B2CF9AE}" pid="3" name="MediaServiceImageTags">
    <vt:lpwstr/>
  </property>
</Properties>
</file>